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\Desktop\Cristina mis documentos\Federacion Asturiana Beisbol\ESCUELAS INFANTILES\Curso 2021-2022 Gijon\"/>
    </mc:Choice>
  </mc:AlternateContent>
  <bookViews>
    <workbookView xWindow="0" yWindow="0" windowWidth="23220" windowHeight="9660"/>
  </bookViews>
  <sheets>
    <sheet name="RESULTADOS POR JORNAD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2" l="1"/>
  <c r="D118" i="2"/>
  <c r="E117" i="2"/>
  <c r="D117" i="2"/>
  <c r="E114" i="2"/>
  <c r="D114" i="2"/>
  <c r="E115" i="2"/>
  <c r="D115" i="2"/>
  <c r="E111" i="2"/>
  <c r="D111" i="2"/>
  <c r="E113" i="2"/>
  <c r="D113" i="2"/>
  <c r="E116" i="2"/>
  <c r="D116" i="2"/>
  <c r="E110" i="2"/>
  <c r="D110" i="2"/>
  <c r="E112" i="2"/>
  <c r="D112" i="2"/>
  <c r="E101" i="2" l="1"/>
  <c r="D101" i="2"/>
  <c r="E98" i="2"/>
  <c r="D98" i="2"/>
  <c r="E97" i="2"/>
  <c r="D97" i="2"/>
  <c r="E103" i="2"/>
  <c r="D103" i="2"/>
  <c r="E96" i="2"/>
  <c r="D96" i="2"/>
  <c r="E102" i="2"/>
  <c r="D102" i="2"/>
  <c r="E95" i="2"/>
  <c r="D95" i="2"/>
  <c r="E100" i="2"/>
  <c r="D100" i="2"/>
  <c r="E99" i="2"/>
  <c r="D99" i="2"/>
  <c r="E87" i="2" l="1"/>
  <c r="D87" i="2"/>
  <c r="E83" i="2"/>
  <c r="D83" i="2"/>
  <c r="E85" i="2"/>
  <c r="D85" i="2"/>
  <c r="E84" i="2"/>
  <c r="D84" i="2"/>
  <c r="E82" i="2"/>
  <c r="D82" i="2"/>
  <c r="E81" i="2"/>
  <c r="D81" i="2"/>
  <c r="E88" i="2"/>
  <c r="D88" i="2"/>
  <c r="E86" i="2"/>
  <c r="D86" i="2"/>
  <c r="E80" i="2"/>
  <c r="E70" i="2" l="1"/>
  <c r="D70" i="2"/>
  <c r="E67" i="2"/>
  <c r="D67" i="2"/>
  <c r="E71" i="2"/>
  <c r="D71" i="2"/>
  <c r="E66" i="2"/>
  <c r="D66" i="2"/>
  <c r="E68" i="2"/>
  <c r="D68" i="2"/>
  <c r="E65" i="2"/>
  <c r="E73" i="2"/>
  <c r="D73" i="2"/>
  <c r="E72" i="2"/>
  <c r="D72" i="2"/>
  <c r="E69" i="2"/>
  <c r="D69" i="2"/>
  <c r="E55" i="2" l="1"/>
  <c r="D55" i="2"/>
  <c r="E50" i="2"/>
  <c r="D50" i="2"/>
  <c r="E54" i="2"/>
  <c r="D54" i="2"/>
  <c r="E53" i="2"/>
  <c r="D53" i="2"/>
  <c r="E52" i="2"/>
  <c r="D52" i="2"/>
  <c r="E58" i="2"/>
  <c r="D58" i="2"/>
  <c r="E57" i="2"/>
  <c r="D57" i="2"/>
  <c r="E51" i="2"/>
  <c r="D51" i="2"/>
  <c r="E56" i="2"/>
  <c r="D56" i="2"/>
  <c r="E42" i="2" l="1"/>
  <c r="D42" i="2"/>
  <c r="E37" i="2"/>
  <c r="D37" i="2"/>
  <c r="E38" i="2"/>
  <c r="D38" i="2"/>
  <c r="B38" i="2"/>
  <c r="E41" i="2"/>
  <c r="D41" i="2"/>
  <c r="E43" i="2"/>
  <c r="D43" i="2"/>
  <c r="E39" i="2"/>
  <c r="D39" i="2"/>
  <c r="E36" i="2"/>
  <c r="D36" i="2"/>
  <c r="E35" i="2"/>
  <c r="D35" i="2"/>
</calcChain>
</file>

<file path=xl/sharedStrings.xml><?xml version="1.0" encoding="utf-8"?>
<sst xmlns="http://schemas.openxmlformats.org/spreadsheetml/2006/main" count="129" uniqueCount="24">
  <si>
    <t>CLASIFICACIÓN ESCUELAS DEPORTIVAS 2021-2022</t>
  </si>
  <si>
    <t>EQUIPO</t>
  </si>
  <si>
    <t>PARTIDOS GANADOS</t>
  </si>
  <si>
    <t>PARTIDOS PERDIDOS</t>
  </si>
  <si>
    <t>CARRERAS A FAVOR</t>
  </si>
  <si>
    <t>CARRERAS EN CONTRA</t>
  </si>
  <si>
    <t>C.P. REY PELAYO</t>
  </si>
  <si>
    <t>C.P. PUMARIN</t>
  </si>
  <si>
    <t>C.P. RIO PILES</t>
  </si>
  <si>
    <t>C.P. SEVERO OCHOA</t>
  </si>
  <si>
    <t>C.P. BEGOÑA</t>
  </si>
  <si>
    <t>C.P. XOVE</t>
  </si>
  <si>
    <t>RESULTADOS: 1ª JORNADA</t>
  </si>
  <si>
    <t>C.P. EL LLANO</t>
  </si>
  <si>
    <t>C.P. EVARISTO VALLE</t>
  </si>
  <si>
    <t>RESULTADOS: 1ª  y 2ª JORNADA</t>
  </si>
  <si>
    <t>C. P. LA ESCUELONA</t>
  </si>
  <si>
    <t>NOTA: LOS EQUIPOS ESTÁN ORDENADOS POR ORDEN ALFABÉTICO</t>
  </si>
  <si>
    <t>RESULTADOS: 1ª  2ª  y 3 JORNADA</t>
  </si>
  <si>
    <t>RESULTADOS: 1ª,  2ª,  3  Y 4ª JORNADA</t>
  </si>
  <si>
    <t>RESULTADOS: 1ª,  2ª,  3  4ª Y 5ª JORNADA</t>
  </si>
  <si>
    <t>RESULTADOS: 1ª,  2ª,  3º,  4ª,  5ª Y 6ª JORNADA</t>
  </si>
  <si>
    <t>RESULTADOS: 1ª,  2ª,  3º,  4ª,  5ª,  6ª y 7ª JORNADA</t>
  </si>
  <si>
    <t>RESULTADOS: 1ª,  2ª,  3º,  4ª,  5ª,  6ª ,7ª, y 8ª JORNADA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</si>
</sst>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rgb="FFFFFFFF"/>
      <name val="Arial Black"/>
      <family val="2"/>
    </font>
    <font>
      <b/>
      <sz val="10"/>
      <color rgb="FF000000"/>
      <name val="Arial"/>
      <family val="2"/>
    </font>
    <font>
      <sz val="14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4" borderId="2" xfId="0" applyFont="1" applyFill="1" applyBorder="1"/>
    <xf numFmtId="0" fontId="4" fillId="4" borderId="3" xfId="0" applyFont="1" applyFill="1" applyBorder="1" applyAlignment="1">
      <alignment wrapText="1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5" borderId="2" xfId="0" applyFont="1" applyFill="1" applyBorder="1"/>
    <xf numFmtId="0" fontId="2" fillId="0" borderId="2" xfId="0" applyFont="1" applyBorder="1"/>
    <xf numFmtId="0" fontId="3" fillId="3" borderId="0" xfId="0" applyFont="1" applyFill="1" applyAlignment="1"/>
    <xf numFmtId="0" fontId="5" fillId="0" borderId="0" xfId="0" applyFont="1"/>
    <xf numFmtId="0" fontId="6" fillId="5" borderId="3" xfId="0" applyFont="1" applyFill="1" applyBorder="1" applyAlignment="1">
      <alignment horizontal="center"/>
    </xf>
    <xf numFmtId="0" fontId="7" fillId="0" borderId="2" xfId="0" applyFont="1" applyBorder="1"/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94" workbookViewId="0">
      <selection activeCell="E119" sqref="E119"/>
    </sheetView>
  </sheetViews>
  <sheetFormatPr baseColWidth="10" defaultRowHeight="15" x14ac:dyDescent="0.25"/>
  <cols>
    <col min="1" max="1" width="38.140625" customWidth="1"/>
    <col min="2" max="2" width="13.28515625" customWidth="1"/>
    <col min="6" max="6" width="8.85546875" customWidth="1"/>
    <col min="7" max="7" width="1.5703125" hidden="1" customWidth="1"/>
    <col min="8" max="8" width="11.42578125" hidden="1" customWidth="1"/>
  </cols>
  <sheetData>
    <row r="1" spans="1:8" ht="24.75" x14ac:dyDescent="0.25">
      <c r="A1" s="14" t="s">
        <v>0</v>
      </c>
      <c r="B1" s="15"/>
      <c r="C1" s="15"/>
      <c r="D1" s="15"/>
      <c r="E1" s="15"/>
      <c r="F1" s="15"/>
      <c r="G1" s="15"/>
      <c r="H1" s="15"/>
    </row>
    <row r="3" spans="1:8" ht="18.75" x14ac:dyDescent="0.3">
      <c r="B3" s="7" t="s">
        <v>12</v>
      </c>
      <c r="C3" s="7"/>
    </row>
    <row r="5" spans="1:8" ht="30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8" x14ac:dyDescent="0.25">
      <c r="A6" s="5" t="s">
        <v>10</v>
      </c>
      <c r="B6" s="3">
        <v>0</v>
      </c>
      <c r="C6" s="3">
        <v>1</v>
      </c>
      <c r="D6" s="3">
        <v>4</v>
      </c>
      <c r="E6" s="3">
        <v>11</v>
      </c>
    </row>
    <row r="7" spans="1:8" x14ac:dyDescent="0.25">
      <c r="A7" s="6" t="s">
        <v>13</v>
      </c>
      <c r="B7" s="4">
        <v>1</v>
      </c>
      <c r="C7" s="4">
        <v>0</v>
      </c>
      <c r="D7" s="4">
        <v>16</v>
      </c>
      <c r="E7" s="4">
        <v>6</v>
      </c>
    </row>
    <row r="8" spans="1:8" x14ac:dyDescent="0.25">
      <c r="A8" s="5" t="s">
        <v>14</v>
      </c>
      <c r="B8" s="3">
        <v>0</v>
      </c>
      <c r="C8" s="3">
        <v>1</v>
      </c>
      <c r="D8" s="3">
        <v>6</v>
      </c>
      <c r="E8" s="3">
        <v>16</v>
      </c>
    </row>
    <row r="9" spans="1:8" x14ac:dyDescent="0.25">
      <c r="A9" s="6" t="s">
        <v>16</v>
      </c>
      <c r="B9" s="4">
        <v>0</v>
      </c>
      <c r="C9" s="4">
        <v>0</v>
      </c>
      <c r="D9" s="4"/>
      <c r="E9" s="4"/>
    </row>
    <row r="10" spans="1:8" x14ac:dyDescent="0.25">
      <c r="A10" s="5" t="s">
        <v>7</v>
      </c>
      <c r="B10" s="3">
        <v>1</v>
      </c>
      <c r="C10" s="3">
        <v>0</v>
      </c>
      <c r="D10" s="3">
        <v>11</v>
      </c>
      <c r="E10" s="3">
        <v>4</v>
      </c>
    </row>
    <row r="11" spans="1:8" x14ac:dyDescent="0.25">
      <c r="A11" s="6" t="s">
        <v>6</v>
      </c>
      <c r="B11" s="4">
        <v>1</v>
      </c>
      <c r="C11" s="4">
        <v>0</v>
      </c>
      <c r="D11" s="4">
        <v>15</v>
      </c>
      <c r="E11" s="4">
        <v>4</v>
      </c>
    </row>
    <row r="12" spans="1:8" x14ac:dyDescent="0.25">
      <c r="A12" s="5" t="s">
        <v>8</v>
      </c>
      <c r="B12" s="3">
        <v>1</v>
      </c>
      <c r="C12" s="3">
        <v>0</v>
      </c>
      <c r="D12" s="3">
        <v>5</v>
      </c>
      <c r="E12" s="3">
        <v>4</v>
      </c>
    </row>
    <row r="13" spans="1:8" x14ac:dyDescent="0.25">
      <c r="A13" s="6" t="s">
        <v>9</v>
      </c>
      <c r="B13" s="4">
        <v>0</v>
      </c>
      <c r="C13" s="4">
        <v>1</v>
      </c>
      <c r="D13" s="4">
        <v>4</v>
      </c>
      <c r="E13" s="4">
        <v>5</v>
      </c>
    </row>
    <row r="14" spans="1:8" x14ac:dyDescent="0.25">
      <c r="A14" s="5" t="s">
        <v>11</v>
      </c>
      <c r="B14" s="3">
        <v>0</v>
      </c>
      <c r="C14" s="3">
        <v>1</v>
      </c>
      <c r="D14" s="3">
        <v>4</v>
      </c>
      <c r="E14" s="3">
        <v>15</v>
      </c>
    </row>
    <row r="16" spans="1:8" x14ac:dyDescent="0.25">
      <c r="A16" s="8" t="s">
        <v>17</v>
      </c>
    </row>
    <row r="18" spans="1:5" ht="18.75" x14ac:dyDescent="0.3">
      <c r="A18" s="13" t="s">
        <v>15</v>
      </c>
      <c r="B18" s="13"/>
      <c r="C18" s="13"/>
      <c r="D18" s="13"/>
      <c r="E18" s="13"/>
    </row>
    <row r="19" spans="1:5" ht="30" x14ac:dyDescent="0.25">
      <c r="A19" s="1" t="s">
        <v>1</v>
      </c>
      <c r="B19" s="2" t="s">
        <v>2</v>
      </c>
      <c r="C19" s="2" t="s">
        <v>3</v>
      </c>
      <c r="D19" s="2" t="s">
        <v>4</v>
      </c>
      <c r="E19" s="2" t="s">
        <v>5</v>
      </c>
    </row>
    <row r="20" spans="1:5" x14ac:dyDescent="0.25">
      <c r="A20" s="5" t="s">
        <v>10</v>
      </c>
      <c r="B20" s="3">
        <v>1</v>
      </c>
      <c r="C20" s="3">
        <v>1</v>
      </c>
      <c r="D20" s="3">
        <v>27</v>
      </c>
      <c r="E20" s="3">
        <v>33</v>
      </c>
    </row>
    <row r="21" spans="1:5" x14ac:dyDescent="0.25">
      <c r="A21" s="6" t="s">
        <v>13</v>
      </c>
      <c r="B21" s="4">
        <v>2</v>
      </c>
      <c r="C21" s="4">
        <v>0</v>
      </c>
      <c r="D21" s="4">
        <v>35</v>
      </c>
      <c r="E21" s="4">
        <v>17</v>
      </c>
    </row>
    <row r="22" spans="1:5" x14ac:dyDescent="0.25">
      <c r="A22" s="5" t="s">
        <v>14</v>
      </c>
      <c r="B22" s="3">
        <v>0</v>
      </c>
      <c r="C22" s="3">
        <v>2</v>
      </c>
      <c r="D22" s="3">
        <v>28</v>
      </c>
      <c r="E22" s="3">
        <v>39</v>
      </c>
    </row>
    <row r="23" spans="1:5" x14ac:dyDescent="0.25">
      <c r="A23" s="6" t="s">
        <v>16</v>
      </c>
      <c r="B23" s="4">
        <v>1</v>
      </c>
      <c r="C23" s="4">
        <v>0</v>
      </c>
      <c r="D23" s="4">
        <v>10</v>
      </c>
      <c r="E23" s="4">
        <v>0</v>
      </c>
    </row>
    <row r="24" spans="1:5" x14ac:dyDescent="0.25">
      <c r="A24" s="5" t="s">
        <v>7</v>
      </c>
      <c r="B24" s="3">
        <v>1</v>
      </c>
      <c r="C24" s="3">
        <v>1</v>
      </c>
      <c r="D24" s="3">
        <v>22</v>
      </c>
      <c r="E24" s="3">
        <v>23</v>
      </c>
    </row>
    <row r="25" spans="1:5" x14ac:dyDescent="0.25">
      <c r="A25" s="6" t="s">
        <v>6</v>
      </c>
      <c r="B25" s="4">
        <v>2</v>
      </c>
      <c r="C25" s="4">
        <v>0</v>
      </c>
      <c r="D25" s="4">
        <v>30</v>
      </c>
      <c r="E25" s="4">
        <v>4</v>
      </c>
    </row>
    <row r="26" spans="1:5" x14ac:dyDescent="0.25">
      <c r="A26" s="5" t="s">
        <v>8</v>
      </c>
      <c r="B26" s="3">
        <v>1</v>
      </c>
      <c r="C26" s="3">
        <v>1</v>
      </c>
      <c r="D26" s="3">
        <v>5</v>
      </c>
      <c r="E26" s="3">
        <v>14</v>
      </c>
    </row>
    <row r="27" spans="1:5" x14ac:dyDescent="0.25">
      <c r="A27" s="6" t="s">
        <v>9</v>
      </c>
      <c r="B27" s="4">
        <v>0</v>
      </c>
      <c r="C27" s="4">
        <v>2</v>
      </c>
      <c r="D27" s="4">
        <v>4</v>
      </c>
      <c r="E27" s="4">
        <v>20</v>
      </c>
    </row>
    <row r="28" spans="1:5" x14ac:dyDescent="0.25">
      <c r="A28" s="5" t="s">
        <v>11</v>
      </c>
      <c r="B28" s="3">
        <v>0</v>
      </c>
      <c r="C28" s="3">
        <v>1</v>
      </c>
      <c r="D28" s="3">
        <v>4</v>
      </c>
      <c r="E28" s="3">
        <v>15</v>
      </c>
    </row>
    <row r="30" spans="1:5" x14ac:dyDescent="0.25">
      <c r="A30" s="8" t="s">
        <v>17</v>
      </c>
      <c r="B30" s="8"/>
      <c r="C30" s="8"/>
      <c r="D30" s="8"/>
    </row>
    <row r="33" spans="1:5" ht="18.75" x14ac:dyDescent="0.3">
      <c r="A33" s="13" t="s">
        <v>18</v>
      </c>
      <c r="B33" s="13"/>
      <c r="C33" s="13"/>
      <c r="D33" s="13"/>
      <c r="E33" s="13"/>
    </row>
    <row r="34" spans="1:5" ht="30" x14ac:dyDescent="0.25">
      <c r="A34" s="1" t="s">
        <v>1</v>
      </c>
      <c r="B34" s="2" t="s">
        <v>2</v>
      </c>
      <c r="C34" s="2" t="s">
        <v>3</v>
      </c>
      <c r="D34" s="2" t="s">
        <v>4</v>
      </c>
      <c r="E34" s="2" t="s">
        <v>5</v>
      </c>
    </row>
    <row r="35" spans="1:5" x14ac:dyDescent="0.25">
      <c r="A35" s="5" t="s">
        <v>10</v>
      </c>
      <c r="B35" s="3">
        <v>2</v>
      </c>
      <c r="C35" s="3">
        <v>1</v>
      </c>
      <c r="D35" s="3">
        <f>27+19</f>
        <v>46</v>
      </c>
      <c r="E35" s="3">
        <f>33+17</f>
        <v>50</v>
      </c>
    </row>
    <row r="36" spans="1:5" x14ac:dyDescent="0.25">
      <c r="A36" s="6" t="s">
        <v>13</v>
      </c>
      <c r="B36" s="4">
        <v>2</v>
      </c>
      <c r="C36" s="4">
        <v>1</v>
      </c>
      <c r="D36" s="4">
        <f>35+17</f>
        <v>52</v>
      </c>
      <c r="E36" s="4">
        <f>17+19</f>
        <v>36</v>
      </c>
    </row>
    <row r="37" spans="1:5" x14ac:dyDescent="0.25">
      <c r="A37" s="5" t="s">
        <v>14</v>
      </c>
      <c r="B37" s="9">
        <v>1</v>
      </c>
      <c r="C37" s="9">
        <v>2</v>
      </c>
      <c r="D37" s="9">
        <f>28+12</f>
        <v>40</v>
      </c>
      <c r="E37" s="9">
        <f>39+11</f>
        <v>50</v>
      </c>
    </row>
    <row r="38" spans="1:5" x14ac:dyDescent="0.25">
      <c r="A38" s="6" t="s">
        <v>16</v>
      </c>
      <c r="B38" s="4">
        <f>1+1</f>
        <v>2</v>
      </c>
      <c r="C38" s="4">
        <v>0</v>
      </c>
      <c r="D38" s="4">
        <f>10+21</f>
        <v>31</v>
      </c>
      <c r="E38" s="4">
        <f>15</f>
        <v>15</v>
      </c>
    </row>
    <row r="39" spans="1:5" x14ac:dyDescent="0.25">
      <c r="A39" s="5" t="s">
        <v>7</v>
      </c>
      <c r="B39" s="3">
        <v>2</v>
      </c>
      <c r="C39" s="3">
        <v>1</v>
      </c>
      <c r="D39" s="3">
        <f>22+12</f>
        <v>34</v>
      </c>
      <c r="E39" s="3">
        <f>23+3</f>
        <v>26</v>
      </c>
    </row>
    <row r="40" spans="1:5" x14ac:dyDescent="0.25">
      <c r="A40" s="6" t="s">
        <v>6</v>
      </c>
      <c r="B40" s="4">
        <v>2</v>
      </c>
      <c r="C40" s="4">
        <v>0</v>
      </c>
      <c r="D40" s="4">
        <v>30</v>
      </c>
      <c r="E40" s="4">
        <v>4</v>
      </c>
    </row>
    <row r="41" spans="1:5" x14ac:dyDescent="0.25">
      <c r="A41" s="5" t="s">
        <v>8</v>
      </c>
      <c r="B41" s="3">
        <v>1</v>
      </c>
      <c r="C41" s="3">
        <v>2</v>
      </c>
      <c r="D41" s="3">
        <f>5+3</f>
        <v>8</v>
      </c>
      <c r="E41" s="3">
        <f>14+12</f>
        <v>26</v>
      </c>
    </row>
    <row r="42" spans="1:5" x14ac:dyDescent="0.25">
      <c r="A42" s="10" t="s">
        <v>9</v>
      </c>
      <c r="B42" s="11">
        <v>0</v>
      </c>
      <c r="C42" s="11">
        <v>3</v>
      </c>
      <c r="D42" s="11">
        <f>4+11</f>
        <v>15</v>
      </c>
      <c r="E42" s="11">
        <f>20+12</f>
        <v>32</v>
      </c>
    </row>
    <row r="43" spans="1:5" x14ac:dyDescent="0.25">
      <c r="A43" s="5" t="s">
        <v>11</v>
      </c>
      <c r="B43" s="3">
        <v>0</v>
      </c>
      <c r="C43" s="3">
        <v>2</v>
      </c>
      <c r="D43" s="3">
        <f>4+15</f>
        <v>19</v>
      </c>
      <c r="E43" s="3">
        <f>15+21</f>
        <v>36</v>
      </c>
    </row>
    <row r="45" spans="1:5" x14ac:dyDescent="0.25">
      <c r="A45" s="8" t="s">
        <v>17</v>
      </c>
      <c r="B45" s="8"/>
      <c r="C45" s="8"/>
      <c r="D45" s="8"/>
    </row>
    <row r="48" spans="1:5" ht="18.75" x14ac:dyDescent="0.3">
      <c r="A48" s="13" t="s">
        <v>19</v>
      </c>
      <c r="B48" s="13"/>
      <c r="C48" s="13"/>
      <c r="D48" s="13"/>
      <c r="E48" s="13"/>
    </row>
    <row r="49" spans="1:5" ht="30" x14ac:dyDescent="0.25">
      <c r="A49" s="1" t="s">
        <v>1</v>
      </c>
      <c r="B49" s="2" t="s">
        <v>2</v>
      </c>
      <c r="C49" s="2" t="s">
        <v>3</v>
      </c>
      <c r="D49" s="2" t="s">
        <v>4</v>
      </c>
      <c r="E49" s="2" t="s">
        <v>5</v>
      </c>
    </row>
    <row r="50" spans="1:5" x14ac:dyDescent="0.25">
      <c r="A50" s="5" t="s">
        <v>10</v>
      </c>
      <c r="B50" s="3">
        <v>2</v>
      </c>
      <c r="C50" s="3">
        <v>2</v>
      </c>
      <c r="D50" s="3">
        <f>27+19+4</f>
        <v>50</v>
      </c>
      <c r="E50" s="3">
        <f>33+17+20</f>
        <v>70</v>
      </c>
    </row>
    <row r="51" spans="1:5" x14ac:dyDescent="0.25">
      <c r="A51" s="6" t="s">
        <v>13</v>
      </c>
      <c r="B51" s="4">
        <v>3</v>
      </c>
      <c r="C51" s="4">
        <v>1</v>
      </c>
      <c r="D51" s="4">
        <f>35+17+14</f>
        <v>66</v>
      </c>
      <c r="E51" s="4">
        <f>17+19+6</f>
        <v>42</v>
      </c>
    </row>
    <row r="52" spans="1:5" x14ac:dyDescent="0.25">
      <c r="A52" s="5" t="s">
        <v>14</v>
      </c>
      <c r="B52" s="9">
        <v>1</v>
      </c>
      <c r="C52" s="9">
        <v>3</v>
      </c>
      <c r="D52" s="9">
        <f>28+12+14</f>
        <v>54</v>
      </c>
      <c r="E52" s="9">
        <f>39+11+23</f>
        <v>73</v>
      </c>
    </row>
    <row r="53" spans="1:5" x14ac:dyDescent="0.25">
      <c r="A53" s="6" t="s">
        <v>16</v>
      </c>
      <c r="B53" s="4">
        <v>3</v>
      </c>
      <c r="C53" s="4">
        <v>0</v>
      </c>
      <c r="D53" s="4">
        <f>10+21+10</f>
        <v>41</v>
      </c>
      <c r="E53" s="4">
        <f>15+6</f>
        <v>21</v>
      </c>
    </row>
    <row r="54" spans="1:5" x14ac:dyDescent="0.25">
      <c r="A54" s="5" t="s">
        <v>7</v>
      </c>
      <c r="B54" s="3">
        <v>2</v>
      </c>
      <c r="C54" s="3">
        <v>2</v>
      </c>
      <c r="D54" s="3">
        <f>22+12+6</f>
        <v>40</v>
      </c>
      <c r="E54" s="3">
        <f>23+3+10</f>
        <v>36</v>
      </c>
    </row>
    <row r="55" spans="1:5" x14ac:dyDescent="0.25">
      <c r="A55" s="6" t="s">
        <v>6</v>
      </c>
      <c r="B55" s="4">
        <v>3</v>
      </c>
      <c r="C55" s="4">
        <v>0</v>
      </c>
      <c r="D55" s="12">
        <f>30+20</f>
        <v>50</v>
      </c>
      <c r="E55" s="4">
        <f>4+4</f>
        <v>8</v>
      </c>
    </row>
    <row r="56" spans="1:5" x14ac:dyDescent="0.25">
      <c r="A56" s="5" t="s">
        <v>8</v>
      </c>
      <c r="B56" s="3">
        <v>1</v>
      </c>
      <c r="C56" s="3">
        <v>2</v>
      </c>
      <c r="D56" s="3">
        <f>5+3</f>
        <v>8</v>
      </c>
      <c r="E56" s="3">
        <f>14+12</f>
        <v>26</v>
      </c>
    </row>
    <row r="57" spans="1:5" x14ac:dyDescent="0.25">
      <c r="A57" s="10" t="s">
        <v>9</v>
      </c>
      <c r="B57" s="11">
        <v>0</v>
      </c>
      <c r="C57" s="11">
        <v>4</v>
      </c>
      <c r="D57" s="11">
        <f>4+11+6</f>
        <v>21</v>
      </c>
      <c r="E57" s="11">
        <f>20+12+14</f>
        <v>46</v>
      </c>
    </row>
    <row r="58" spans="1:5" x14ac:dyDescent="0.25">
      <c r="A58" s="5" t="s">
        <v>11</v>
      </c>
      <c r="B58" s="3">
        <v>1</v>
      </c>
      <c r="C58" s="3">
        <v>2</v>
      </c>
      <c r="D58" s="3">
        <f>4+15+23</f>
        <v>42</v>
      </c>
      <c r="E58" s="3">
        <f>15+21+14</f>
        <v>50</v>
      </c>
    </row>
    <row r="60" spans="1:5" x14ac:dyDescent="0.25">
      <c r="A60" s="8" t="s">
        <v>17</v>
      </c>
      <c r="B60" s="8"/>
      <c r="C60" s="8"/>
      <c r="D60" s="8"/>
    </row>
    <row r="63" spans="1:5" ht="18.75" x14ac:dyDescent="0.3">
      <c r="A63" s="13" t="s">
        <v>20</v>
      </c>
      <c r="B63" s="13"/>
      <c r="C63" s="13"/>
      <c r="D63" s="13"/>
      <c r="E63" s="13"/>
    </row>
    <row r="64" spans="1:5" ht="30" x14ac:dyDescent="0.25">
      <c r="A64" s="1" t="s">
        <v>1</v>
      </c>
      <c r="B64" s="2" t="s">
        <v>2</v>
      </c>
      <c r="C64" s="2" t="s">
        <v>3</v>
      </c>
      <c r="D64" s="2" t="s">
        <v>4</v>
      </c>
      <c r="E64" s="2" t="s">
        <v>5</v>
      </c>
    </row>
    <row r="65" spans="1:5" x14ac:dyDescent="0.25">
      <c r="A65" s="5" t="s">
        <v>10</v>
      </c>
      <c r="B65" s="3">
        <v>2</v>
      </c>
      <c r="C65" s="3">
        <v>3</v>
      </c>
      <c r="D65" s="3">
        <v>66</v>
      </c>
      <c r="E65" s="3">
        <f>33+17+20+22</f>
        <v>92</v>
      </c>
    </row>
    <row r="66" spans="1:5" x14ac:dyDescent="0.25">
      <c r="A66" s="6" t="s">
        <v>13</v>
      </c>
      <c r="B66" s="4">
        <v>4</v>
      </c>
      <c r="C66" s="4">
        <v>1</v>
      </c>
      <c r="D66" s="4">
        <f>35+17+14+13</f>
        <v>79</v>
      </c>
      <c r="E66" s="4">
        <f>17+19+6+2</f>
        <v>44</v>
      </c>
    </row>
    <row r="67" spans="1:5" x14ac:dyDescent="0.25">
      <c r="A67" s="5" t="s">
        <v>14</v>
      </c>
      <c r="B67" s="9">
        <v>1</v>
      </c>
      <c r="C67" s="9">
        <v>4</v>
      </c>
      <c r="D67" s="9">
        <f>28+12+14+1</f>
        <v>55</v>
      </c>
      <c r="E67" s="9">
        <f>39+11+23+20</f>
        <v>93</v>
      </c>
    </row>
    <row r="68" spans="1:5" x14ac:dyDescent="0.25">
      <c r="A68" s="6" t="s">
        <v>16</v>
      </c>
      <c r="B68" s="4">
        <v>4</v>
      </c>
      <c r="C68" s="4">
        <v>0</v>
      </c>
      <c r="D68" s="4">
        <f>10+21+10+22</f>
        <v>63</v>
      </c>
      <c r="E68" s="4">
        <f>15+6+16</f>
        <v>37</v>
      </c>
    </row>
    <row r="69" spans="1:5" x14ac:dyDescent="0.25">
      <c r="A69" s="5" t="s">
        <v>7</v>
      </c>
      <c r="B69" s="3">
        <v>2</v>
      </c>
      <c r="C69" s="3">
        <v>2</v>
      </c>
      <c r="D69" s="3">
        <f>22+12+6</f>
        <v>40</v>
      </c>
      <c r="E69" s="3">
        <f>23+3+10</f>
        <v>36</v>
      </c>
    </row>
    <row r="70" spans="1:5" x14ac:dyDescent="0.25">
      <c r="A70" s="6" t="s">
        <v>6</v>
      </c>
      <c r="B70" s="4">
        <v>4</v>
      </c>
      <c r="C70" s="4">
        <v>0</v>
      </c>
      <c r="D70" s="12">
        <f>30+20+20</f>
        <v>70</v>
      </c>
      <c r="E70" s="4">
        <f>4+4+1</f>
        <v>9</v>
      </c>
    </row>
    <row r="71" spans="1:5" x14ac:dyDescent="0.25">
      <c r="A71" s="5" t="s">
        <v>8</v>
      </c>
      <c r="B71" s="3">
        <v>1</v>
      </c>
      <c r="C71" s="3">
        <v>3</v>
      </c>
      <c r="D71" s="3">
        <f>5+3+2</f>
        <v>10</v>
      </c>
      <c r="E71" s="3">
        <f>14+12+13</f>
        <v>39</v>
      </c>
    </row>
    <row r="72" spans="1:5" x14ac:dyDescent="0.25">
      <c r="A72" s="10" t="s">
        <v>9</v>
      </c>
      <c r="B72" s="11">
        <v>0</v>
      </c>
      <c r="C72" s="11">
        <v>4</v>
      </c>
      <c r="D72" s="11">
        <f>4+11+6</f>
        <v>21</v>
      </c>
      <c r="E72" s="11">
        <f>20+12+14</f>
        <v>46</v>
      </c>
    </row>
    <row r="73" spans="1:5" x14ac:dyDescent="0.25">
      <c r="A73" s="5" t="s">
        <v>11</v>
      </c>
      <c r="B73" s="3">
        <v>1</v>
      </c>
      <c r="C73" s="3">
        <v>2</v>
      </c>
      <c r="D73" s="3">
        <f>4+15+23</f>
        <v>42</v>
      </c>
      <c r="E73" s="3">
        <f>15+21+14</f>
        <v>50</v>
      </c>
    </row>
    <row r="75" spans="1:5" x14ac:dyDescent="0.25">
      <c r="A75" s="8" t="s">
        <v>17</v>
      </c>
      <c r="B75" s="8"/>
      <c r="C75" s="8"/>
      <c r="D75" s="8"/>
    </row>
    <row r="78" spans="1:5" ht="18.75" x14ac:dyDescent="0.3">
      <c r="A78" s="13" t="s">
        <v>21</v>
      </c>
      <c r="B78" s="13"/>
      <c r="C78" s="13"/>
      <c r="D78" s="13"/>
      <c r="E78" s="13"/>
    </row>
    <row r="79" spans="1:5" ht="30" x14ac:dyDescent="0.25">
      <c r="A79" s="1" t="s">
        <v>1</v>
      </c>
      <c r="B79" s="2" t="s">
        <v>2</v>
      </c>
      <c r="C79" s="2" t="s">
        <v>3</v>
      </c>
      <c r="D79" s="2" t="s">
        <v>4</v>
      </c>
      <c r="E79" s="2" t="s">
        <v>5</v>
      </c>
    </row>
    <row r="80" spans="1:5" x14ac:dyDescent="0.25">
      <c r="A80" s="5" t="s">
        <v>10</v>
      </c>
      <c r="B80" s="3">
        <v>2</v>
      </c>
      <c r="C80" s="3">
        <v>3</v>
      </c>
      <c r="D80" s="3">
        <v>66</v>
      </c>
      <c r="E80" s="3">
        <f>33+17+20+22</f>
        <v>92</v>
      </c>
    </row>
    <row r="81" spans="1:5" x14ac:dyDescent="0.25">
      <c r="A81" s="6" t="s">
        <v>13</v>
      </c>
      <c r="B81" s="4">
        <v>4</v>
      </c>
      <c r="C81" s="4">
        <v>2</v>
      </c>
      <c r="D81" s="4">
        <f>35+17+14+13+4</f>
        <v>83</v>
      </c>
      <c r="E81" s="4">
        <f>17+19+6+2+17</f>
        <v>61</v>
      </c>
    </row>
    <row r="82" spans="1:5" x14ac:dyDescent="0.25">
      <c r="A82" s="5" t="s">
        <v>14</v>
      </c>
      <c r="B82" s="9">
        <v>1</v>
      </c>
      <c r="C82" s="9">
        <v>5</v>
      </c>
      <c r="D82" s="9">
        <f>28+12+14+1+10</f>
        <v>65</v>
      </c>
      <c r="E82" s="9">
        <f>39+11+23+20+19</f>
        <v>112</v>
      </c>
    </row>
    <row r="83" spans="1:5" x14ac:dyDescent="0.25">
      <c r="A83" s="6" t="s">
        <v>16</v>
      </c>
      <c r="B83" s="4">
        <v>5</v>
      </c>
      <c r="C83" s="4">
        <v>0</v>
      </c>
      <c r="D83" s="4">
        <f>10+21+10+22+11</f>
        <v>74</v>
      </c>
      <c r="E83" s="4">
        <f>15+6+16+10</f>
        <v>47</v>
      </c>
    </row>
    <row r="84" spans="1:5" x14ac:dyDescent="0.25">
      <c r="A84" s="5" t="s">
        <v>7</v>
      </c>
      <c r="B84" s="3">
        <v>3</v>
      </c>
      <c r="C84" s="3">
        <v>2</v>
      </c>
      <c r="D84" s="3">
        <f>22+12+6+19</f>
        <v>59</v>
      </c>
      <c r="E84" s="3">
        <f>23+3+10+10</f>
        <v>46</v>
      </c>
    </row>
    <row r="85" spans="1:5" x14ac:dyDescent="0.25">
      <c r="A85" s="6" t="s">
        <v>6</v>
      </c>
      <c r="B85" s="4">
        <v>5</v>
      </c>
      <c r="C85" s="4">
        <v>0</v>
      </c>
      <c r="D85" s="12">
        <f>30+20+20+17</f>
        <v>87</v>
      </c>
      <c r="E85" s="4">
        <f>4+4+1+4</f>
        <v>13</v>
      </c>
    </row>
    <row r="86" spans="1:5" x14ac:dyDescent="0.25">
      <c r="A86" s="5" t="s">
        <v>8</v>
      </c>
      <c r="B86" s="3">
        <v>1</v>
      </c>
      <c r="C86" s="3">
        <v>3</v>
      </c>
      <c r="D86" s="3">
        <f>5+3+2</f>
        <v>10</v>
      </c>
      <c r="E86" s="3">
        <f>14+12+13</f>
        <v>39</v>
      </c>
    </row>
    <row r="87" spans="1:5" x14ac:dyDescent="0.25">
      <c r="A87" s="10" t="s">
        <v>9</v>
      </c>
      <c r="B87" s="11">
        <v>0</v>
      </c>
      <c r="C87" s="11">
        <v>5</v>
      </c>
      <c r="D87" s="11">
        <f>4+11+6+10</f>
        <v>31</v>
      </c>
      <c r="E87" s="11">
        <f>20+12+14+11</f>
        <v>57</v>
      </c>
    </row>
    <row r="88" spans="1:5" x14ac:dyDescent="0.25">
      <c r="A88" s="5" t="s">
        <v>11</v>
      </c>
      <c r="B88" s="3">
        <v>1</v>
      </c>
      <c r="C88" s="3">
        <v>2</v>
      </c>
      <c r="D88" s="3">
        <f>4+15+23</f>
        <v>42</v>
      </c>
      <c r="E88" s="3">
        <f>15+21+14</f>
        <v>50</v>
      </c>
    </row>
    <row r="90" spans="1:5" x14ac:dyDescent="0.25">
      <c r="A90" s="8" t="s">
        <v>17</v>
      </c>
      <c r="B90" s="8"/>
      <c r="C90" s="8"/>
      <c r="D90" s="8"/>
    </row>
    <row r="93" spans="1:5" ht="18.75" x14ac:dyDescent="0.3">
      <c r="A93" s="13" t="s">
        <v>22</v>
      </c>
      <c r="B93" s="13"/>
      <c r="C93" s="13"/>
      <c r="D93" s="13"/>
      <c r="E93" s="13"/>
    </row>
    <row r="94" spans="1:5" ht="30" x14ac:dyDescent="0.25">
      <c r="A94" s="1" t="s">
        <v>1</v>
      </c>
      <c r="B94" s="2" t="s">
        <v>2</v>
      </c>
      <c r="C94" s="2" t="s">
        <v>3</v>
      </c>
      <c r="D94" s="2" t="s">
        <v>4</v>
      </c>
      <c r="E94" s="2" t="s">
        <v>5</v>
      </c>
    </row>
    <row r="95" spans="1:5" x14ac:dyDescent="0.25">
      <c r="A95" s="5" t="s">
        <v>10</v>
      </c>
      <c r="B95" s="3">
        <v>2</v>
      </c>
      <c r="C95" s="3">
        <v>4</v>
      </c>
      <c r="D95" s="3">
        <f>66+5</f>
        <v>71</v>
      </c>
      <c r="E95" s="3">
        <f>33+17+20+22+14</f>
        <v>106</v>
      </c>
    </row>
    <row r="96" spans="1:5" x14ac:dyDescent="0.25">
      <c r="A96" s="6" t="s">
        <v>13</v>
      </c>
      <c r="B96" s="4">
        <v>5</v>
      </c>
      <c r="C96" s="4">
        <v>2</v>
      </c>
      <c r="D96" s="4">
        <f>35+17+14+13+4+17</f>
        <v>100</v>
      </c>
      <c r="E96" s="4">
        <f>17+19+6+2+17+16</f>
        <v>77</v>
      </c>
    </row>
    <row r="97" spans="1:5" x14ac:dyDescent="0.25">
      <c r="A97" s="5" t="s">
        <v>14</v>
      </c>
      <c r="B97" s="9">
        <v>2</v>
      </c>
      <c r="C97" s="9">
        <v>5</v>
      </c>
      <c r="D97" s="9">
        <f>28+12+14+1+10+17</f>
        <v>82</v>
      </c>
      <c r="E97" s="9">
        <f>39+11+23+20+19+5</f>
        <v>117</v>
      </c>
    </row>
    <row r="98" spans="1:5" x14ac:dyDescent="0.25">
      <c r="A98" s="6" t="s">
        <v>16</v>
      </c>
      <c r="B98" s="4">
        <v>5</v>
      </c>
      <c r="C98" s="4">
        <v>1</v>
      </c>
      <c r="D98" s="4">
        <f>10+21+10+22+11+5</f>
        <v>79</v>
      </c>
      <c r="E98" s="4">
        <f>15+6+16+10+17</f>
        <v>64</v>
      </c>
    </row>
    <row r="99" spans="1:5" x14ac:dyDescent="0.25">
      <c r="A99" s="5" t="s">
        <v>7</v>
      </c>
      <c r="B99" s="3">
        <v>3</v>
      </c>
      <c r="C99" s="3">
        <v>2</v>
      </c>
      <c r="D99" s="3">
        <f>22+12+6+19</f>
        <v>59</v>
      </c>
      <c r="E99" s="3">
        <f>23+3+10+10</f>
        <v>46</v>
      </c>
    </row>
    <row r="100" spans="1:5" x14ac:dyDescent="0.25">
      <c r="A100" s="6" t="s">
        <v>6</v>
      </c>
      <c r="B100" s="4">
        <v>6</v>
      </c>
      <c r="C100" s="4">
        <v>0</v>
      </c>
      <c r="D100" s="12">
        <f>30+20+20+17</f>
        <v>87</v>
      </c>
      <c r="E100" s="4">
        <f>4+4+1+4</f>
        <v>13</v>
      </c>
    </row>
    <row r="101" spans="1:5" x14ac:dyDescent="0.25">
      <c r="A101" s="5" t="s">
        <v>8</v>
      </c>
      <c r="B101" s="3">
        <v>1</v>
      </c>
      <c r="C101" s="3">
        <v>4</v>
      </c>
      <c r="D101" s="3">
        <f>5+3+2+6</f>
        <v>16</v>
      </c>
      <c r="E101" s="3">
        <f>14+12+13+20</f>
        <v>59</v>
      </c>
    </row>
    <row r="102" spans="1:5" x14ac:dyDescent="0.25">
      <c r="A102" s="10" t="s">
        <v>9</v>
      </c>
      <c r="B102" s="11">
        <v>1</v>
      </c>
      <c r="C102" s="11">
        <v>5</v>
      </c>
      <c r="D102" s="11">
        <f>4+11+6+10+14</f>
        <v>45</v>
      </c>
      <c r="E102" s="11">
        <f>20+12+14+11+5</f>
        <v>62</v>
      </c>
    </row>
    <row r="103" spans="1:5" x14ac:dyDescent="0.25">
      <c r="A103" s="5" t="s">
        <v>11</v>
      </c>
      <c r="B103" s="3">
        <v>1</v>
      </c>
      <c r="C103" s="3">
        <v>3</v>
      </c>
      <c r="D103" s="3">
        <f>4+15+23+16</f>
        <v>58</v>
      </c>
      <c r="E103" s="3">
        <f>15+21+14+17</f>
        <v>67</v>
      </c>
    </row>
    <row r="105" spans="1:5" x14ac:dyDescent="0.25">
      <c r="A105" s="8" t="s">
        <v>17</v>
      </c>
      <c r="B105" s="8"/>
      <c r="C105" s="8"/>
      <c r="D105" s="8"/>
    </row>
    <row r="108" spans="1:5" ht="18.75" x14ac:dyDescent="0.3">
      <c r="A108" s="13" t="s">
        <v>23</v>
      </c>
      <c r="B108" s="13"/>
      <c r="C108" s="13"/>
      <c r="D108" s="13"/>
      <c r="E108" s="13"/>
    </row>
    <row r="109" spans="1:5" ht="30" x14ac:dyDescent="0.25">
      <c r="A109" s="1" t="s">
        <v>1</v>
      </c>
      <c r="B109" s="2" t="s">
        <v>2</v>
      </c>
      <c r="C109" s="2" t="s">
        <v>3</v>
      </c>
      <c r="D109" s="2" t="s">
        <v>4</v>
      </c>
      <c r="E109" s="2" t="s">
        <v>5</v>
      </c>
    </row>
    <row r="110" spans="1:5" x14ac:dyDescent="0.25">
      <c r="A110" s="5" t="s">
        <v>10</v>
      </c>
      <c r="B110" s="3">
        <v>3</v>
      </c>
      <c r="C110" s="3">
        <v>4</v>
      </c>
      <c r="D110" s="3">
        <f>66+5+20</f>
        <v>91</v>
      </c>
      <c r="E110" s="3">
        <f>33+17+20+22+14+5</f>
        <v>111</v>
      </c>
    </row>
    <row r="111" spans="1:5" x14ac:dyDescent="0.25">
      <c r="A111" s="6" t="s">
        <v>13</v>
      </c>
      <c r="B111" s="4">
        <v>6</v>
      </c>
      <c r="C111" s="4">
        <v>2</v>
      </c>
      <c r="D111" s="4">
        <f>35+17+14+13+4+17+23</f>
        <v>123</v>
      </c>
      <c r="E111" s="4">
        <f>17+19+6+2+17+16+15</f>
        <v>92</v>
      </c>
    </row>
    <row r="112" spans="1:5" x14ac:dyDescent="0.25">
      <c r="A112" s="5" t="s">
        <v>14</v>
      </c>
      <c r="B112" s="9">
        <v>2</v>
      </c>
      <c r="C112" s="9">
        <v>5</v>
      </c>
      <c r="D112" s="9">
        <f>28+12+14+1+10+17</f>
        <v>82</v>
      </c>
      <c r="E112" s="9">
        <f>39+11+23+20+19+5</f>
        <v>117</v>
      </c>
    </row>
    <row r="113" spans="1:5" x14ac:dyDescent="0.25">
      <c r="A113" s="6" t="s">
        <v>16</v>
      </c>
      <c r="B113" s="4">
        <v>5</v>
      </c>
      <c r="C113" s="4">
        <v>2</v>
      </c>
      <c r="D113" s="4">
        <f>10+21+10+22+11+5+15</f>
        <v>94</v>
      </c>
      <c r="E113" s="4">
        <f>15+6+16+10+17+23</f>
        <v>87</v>
      </c>
    </row>
    <row r="114" spans="1:5" x14ac:dyDescent="0.25">
      <c r="A114" s="5" t="s">
        <v>7</v>
      </c>
      <c r="B114" s="3">
        <v>3</v>
      </c>
      <c r="C114" s="3">
        <v>3</v>
      </c>
      <c r="D114" s="3">
        <f>22+12+6+19+4</f>
        <v>63</v>
      </c>
      <c r="E114" s="3">
        <f>23+3+10+10+5</f>
        <v>51</v>
      </c>
    </row>
    <row r="115" spans="1:5" x14ac:dyDescent="0.25">
      <c r="A115" s="6" t="s">
        <v>6</v>
      </c>
      <c r="B115" s="4">
        <v>7</v>
      </c>
      <c r="C115" s="4">
        <v>0</v>
      </c>
      <c r="D115" s="12">
        <f>30+20+20+17+5</f>
        <v>92</v>
      </c>
      <c r="E115" s="4">
        <f>4+4+1+4+4</f>
        <v>17</v>
      </c>
    </row>
    <row r="116" spans="1:5" x14ac:dyDescent="0.25">
      <c r="A116" s="5" t="s">
        <v>8</v>
      </c>
      <c r="B116" s="3">
        <v>1</v>
      </c>
      <c r="C116" s="3">
        <v>5</v>
      </c>
      <c r="D116" s="3">
        <f>5+3+2+6+5</f>
        <v>21</v>
      </c>
      <c r="E116" s="3">
        <f>14+12+13+20+20</f>
        <v>79</v>
      </c>
    </row>
    <row r="117" spans="1:5" x14ac:dyDescent="0.25">
      <c r="A117" s="10" t="s">
        <v>9</v>
      </c>
      <c r="B117" s="11">
        <v>2</v>
      </c>
      <c r="C117" s="11">
        <v>5</v>
      </c>
      <c r="D117" s="11">
        <f>4+11+6+10+14+16</f>
        <v>61</v>
      </c>
      <c r="E117" s="11">
        <f>20+12+14+11+5+15</f>
        <v>77</v>
      </c>
    </row>
    <row r="118" spans="1:5" x14ac:dyDescent="0.25">
      <c r="A118" s="5" t="s">
        <v>11</v>
      </c>
      <c r="B118" s="3">
        <v>1</v>
      </c>
      <c r="C118" s="3">
        <v>4</v>
      </c>
      <c r="D118" s="3">
        <f>4+15+23+16+15</f>
        <v>73</v>
      </c>
      <c r="E118" s="3">
        <f>15+21+14+17+16</f>
        <v>83</v>
      </c>
    </row>
    <row r="120" spans="1:5" x14ac:dyDescent="0.25">
      <c r="A120" s="8" t="s">
        <v>17</v>
      </c>
      <c r="B120" s="8"/>
      <c r="C120" s="8"/>
      <c r="D120" s="8"/>
    </row>
  </sheetData>
  <mergeCells count="8">
    <mergeCell ref="A108:E108"/>
    <mergeCell ref="A93:E93"/>
    <mergeCell ref="A78:E78"/>
    <mergeCell ref="A1:H1"/>
    <mergeCell ref="A18:E18"/>
    <mergeCell ref="A33:E33"/>
    <mergeCell ref="A48:E48"/>
    <mergeCell ref="A63:E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POR JORNADAS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2022-02-10T16:14:20Z</dcterms:created>
  <dcterms:modified xsi:type="dcterms:W3CDTF">2022-04-09T17:24:19Z</dcterms:modified>
</cp:coreProperties>
</file>